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K25" s="1"/>
  <c r="L25" s="1"/>
  <c r="I25"/>
  <c r="H25"/>
  <c r="L20"/>
  <c r="I21"/>
  <c r="H20"/>
  <c r="K20"/>
  <c r="J20"/>
  <c r="I20"/>
  <c r="G20"/>
  <c r="E18"/>
  <c r="E16"/>
  <c r="D16"/>
  <c r="E17"/>
  <c r="D17"/>
  <c r="E15"/>
  <c r="E14"/>
  <c r="E9"/>
  <c r="E8"/>
  <c r="E7"/>
  <c r="E6"/>
  <c r="E5"/>
  <c r="O5" s="1"/>
  <c r="O9" l="1"/>
  <c r="O8"/>
  <c r="O7"/>
  <c r="O6"/>
  <c r="M9" l="1"/>
  <c r="M8"/>
  <c r="M7"/>
  <c r="M6"/>
  <c r="M5"/>
  <c r="D6"/>
  <c r="D5"/>
  <c r="D7"/>
  <c r="D8"/>
  <c r="D9"/>
  <c r="Q17"/>
  <c r="F3"/>
</calcChain>
</file>

<file path=xl/sharedStrings.xml><?xml version="1.0" encoding="utf-8"?>
<sst xmlns="http://schemas.openxmlformats.org/spreadsheetml/2006/main" count="58" uniqueCount="45">
  <si>
    <t>Street Boss</t>
  </si>
  <si>
    <t>AEI</t>
  </si>
  <si>
    <t>CI</t>
  </si>
  <si>
    <t>GSWs</t>
  </si>
  <si>
    <t>SWs</t>
  </si>
  <si>
    <t>G1SWs</t>
  </si>
  <si>
    <t>Curlin</t>
  </si>
  <si>
    <t>Into Mischief</t>
  </si>
  <si>
    <t>First Defence</t>
  </si>
  <si>
    <t>Foals of</t>
  </si>
  <si>
    <t>2yos 16</t>
  </si>
  <si>
    <t>Yrlgs 16</t>
  </si>
  <si>
    <t>5yos</t>
  </si>
  <si>
    <t>4yos</t>
  </si>
  <si>
    <t>3yos</t>
  </si>
  <si>
    <t>HRAs</t>
  </si>
  <si>
    <t>Adjt HRAs</t>
  </si>
  <si>
    <t xml:space="preserve">As of </t>
  </si>
  <si>
    <t>Apr 24 2016</t>
  </si>
  <si>
    <t>115 days into 2016</t>
  </si>
  <si>
    <t>3yo Adjustmt Factor</t>
  </si>
  <si>
    <t>Total HRAs</t>
  </si>
  <si>
    <t>SR</t>
  </si>
  <si>
    <t xml:space="preserve"> </t>
  </si>
  <si>
    <t>x</t>
  </si>
  <si>
    <t>SW/Adjtd</t>
  </si>
  <si>
    <t>Adjtd SWs/</t>
  </si>
  <si>
    <t>Adjtd HRAs</t>
  </si>
  <si>
    <t xml:space="preserve"> Mares</t>
  </si>
  <si>
    <t xml:space="preserve"> bred '15</t>
  </si>
  <si>
    <t xml:space="preserve">SP </t>
  </si>
  <si>
    <t>6yos</t>
  </si>
  <si>
    <t>2yos-&gt;'15</t>
  </si>
  <si>
    <t>2yo wnrs%</t>
  </si>
  <si>
    <t>Midnight Lute</t>
  </si>
  <si>
    <t>Gen Sires</t>
  </si>
  <si>
    <t>Rank 4/27</t>
  </si>
  <si>
    <t>tiz won</t>
  </si>
  <si>
    <t>Majestic Warrior</t>
  </si>
  <si>
    <t>Big Brown</t>
  </si>
  <si>
    <t>Average</t>
  </si>
  <si>
    <t>Stallion</t>
  </si>
  <si>
    <t xml:space="preserve"> Foals by Year</t>
  </si>
  <si>
    <t>&lt;---</t>
  </si>
  <si>
    <t xml:space="preserve">     ---&gt;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</si>
</sst>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0" fillId="0" borderId="0" xfId="1" applyNumberFormat="1" applyFont="1"/>
    <xf numFmtId="164" fontId="0" fillId="0" borderId="0" xfId="1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D3" sqref="D3:F3"/>
    </sheetView>
  </sheetViews>
  <sheetFormatPr defaultRowHeight="15"/>
  <cols>
    <col min="5" max="5" width="9.5703125" bestFit="1" customWidth="1"/>
    <col min="6" max="7" width="6.42578125" customWidth="1"/>
    <col min="8" max="8" width="6.140625" customWidth="1"/>
    <col min="9" max="9" width="6.7109375" customWidth="1"/>
    <col min="10" max="10" width="6.5703125" customWidth="1"/>
    <col min="11" max="11" width="6.140625" customWidth="1"/>
    <col min="12" max="12" width="6.5703125" customWidth="1"/>
    <col min="13" max="13" width="7.42578125" customWidth="1"/>
    <col min="15" max="15" width="10.7109375" customWidth="1"/>
  </cols>
  <sheetData>
    <row r="1" spans="1:18">
      <c r="D1" t="s">
        <v>15</v>
      </c>
      <c r="E1" t="s">
        <v>16</v>
      </c>
      <c r="F1" t="s">
        <v>30</v>
      </c>
      <c r="G1" t="s">
        <v>4</v>
      </c>
      <c r="H1" t="s">
        <v>3</v>
      </c>
      <c r="I1" t="s">
        <v>5</v>
      </c>
      <c r="J1" t="s">
        <v>1</v>
      </c>
      <c r="K1" t="s">
        <v>2</v>
      </c>
      <c r="L1" t="s">
        <v>17</v>
      </c>
      <c r="M1" t="s">
        <v>18</v>
      </c>
      <c r="O1" t="s">
        <v>19</v>
      </c>
    </row>
    <row r="3" spans="1:18">
      <c r="D3" t="s">
        <v>20</v>
      </c>
      <c r="F3">
        <f>115/366</f>
        <v>0.31420765027322406</v>
      </c>
      <c r="M3" t="s">
        <v>25</v>
      </c>
      <c r="O3" t="s">
        <v>26</v>
      </c>
    </row>
    <row r="4" spans="1:18">
      <c r="M4" t="s">
        <v>15</v>
      </c>
      <c r="O4" t="s">
        <v>27</v>
      </c>
    </row>
    <row r="5" spans="1:18">
      <c r="A5" t="s">
        <v>34</v>
      </c>
      <c r="D5">
        <f t="shared" ref="D5:D6" si="0">+SUM(G14:K14)</f>
        <v>454</v>
      </c>
      <c r="E5" s="1">
        <f>+D5-K14-(1-$F$3)*J14</f>
        <v>282.45081967213116</v>
      </c>
      <c r="F5" s="1">
        <v>19</v>
      </c>
      <c r="G5">
        <v>15</v>
      </c>
      <c r="H5">
        <v>7</v>
      </c>
      <c r="I5">
        <v>2</v>
      </c>
      <c r="J5">
        <v>1.63</v>
      </c>
      <c r="K5">
        <v>1.7</v>
      </c>
      <c r="M5" s="7">
        <f>+G5/E5</f>
        <v>5.3106590440813721E-2</v>
      </c>
      <c r="O5" s="7">
        <f>+(G5+H5+2*I5)/E5</f>
        <v>9.2051423430743781E-2</v>
      </c>
    </row>
    <row r="6" spans="1:18">
      <c r="A6" t="s">
        <v>6</v>
      </c>
      <c r="D6">
        <f t="shared" si="0"/>
        <v>453</v>
      </c>
      <c r="E6" s="1">
        <f>+D6-K15-(1-$F$3)*J15</f>
        <v>357.07923497267757</v>
      </c>
      <c r="F6" s="1">
        <v>19</v>
      </c>
      <c r="G6">
        <v>25</v>
      </c>
      <c r="H6">
        <v>10</v>
      </c>
      <c r="I6">
        <v>5</v>
      </c>
      <c r="J6">
        <v>2.19</v>
      </c>
      <c r="K6">
        <v>2.23</v>
      </c>
      <c r="M6" s="7">
        <f t="shared" ref="M6:M8" si="1">+G6/E6</f>
        <v>7.0012472167172962E-2</v>
      </c>
      <c r="O6" s="7">
        <f t="shared" ref="O6:O9" si="2">+(G6+H6+2*I6)/E6</f>
        <v>0.12602244990091133</v>
      </c>
    </row>
    <row r="7" spans="1:18">
      <c r="A7" t="s">
        <v>7</v>
      </c>
      <c r="D7">
        <f>+SUM(G16:K16)</f>
        <v>318</v>
      </c>
      <c r="E7" s="1">
        <f>+D7-K16-(1-$F$3)*J16</f>
        <v>125.99726775956285</v>
      </c>
      <c r="F7" s="1">
        <v>6</v>
      </c>
      <c r="G7">
        <v>13</v>
      </c>
      <c r="H7">
        <v>7</v>
      </c>
      <c r="I7">
        <v>1</v>
      </c>
      <c r="J7">
        <v>2.56</v>
      </c>
      <c r="K7">
        <v>1.45</v>
      </c>
      <c r="M7" s="7">
        <f t="shared" si="1"/>
        <v>0.10317684050742708</v>
      </c>
      <c r="O7" s="7">
        <f t="shared" si="2"/>
        <v>0.17460696085872277</v>
      </c>
    </row>
    <row r="8" spans="1:18">
      <c r="A8" t="s">
        <v>0</v>
      </c>
      <c r="D8">
        <f>+SUM(G17:K17)</f>
        <v>402</v>
      </c>
      <c r="E8" s="1">
        <f>+D8-K17-(1-$F$3)*J17</f>
        <v>273.50819672131149</v>
      </c>
      <c r="F8" s="1">
        <v>12</v>
      </c>
      <c r="G8">
        <v>18</v>
      </c>
      <c r="H8">
        <v>6</v>
      </c>
      <c r="I8">
        <v>2</v>
      </c>
      <c r="J8">
        <v>1.54</v>
      </c>
      <c r="K8">
        <v>1.39</v>
      </c>
      <c r="M8" s="7">
        <f t="shared" si="1"/>
        <v>6.5811555981778944E-2</v>
      </c>
      <c r="O8" s="7">
        <f t="shared" si="2"/>
        <v>0.10237353152721169</v>
      </c>
    </row>
    <row r="9" spans="1:18">
      <c r="A9" t="s">
        <v>8</v>
      </c>
      <c r="D9">
        <f>+SUM(G18:K18)</f>
        <v>249</v>
      </c>
      <c r="E9" s="1">
        <f>+D9-K18-(1-$F$3)*J18</f>
        <v>148.99726775956285</v>
      </c>
      <c r="F9" s="1">
        <v>7</v>
      </c>
      <c r="G9">
        <v>8</v>
      </c>
      <c r="H9">
        <v>4</v>
      </c>
      <c r="I9">
        <v>1</v>
      </c>
      <c r="J9">
        <v>1.67</v>
      </c>
      <c r="K9">
        <v>1.6</v>
      </c>
      <c r="M9" s="7">
        <f>+G9/E9</f>
        <v>5.3692259732638949E-2</v>
      </c>
      <c r="O9" s="7">
        <f t="shared" si="2"/>
        <v>9.3961454532118169E-2</v>
      </c>
    </row>
    <row r="11" spans="1:18">
      <c r="C11" t="s">
        <v>35</v>
      </c>
      <c r="G11" t="s">
        <v>31</v>
      </c>
      <c r="H11" t="s">
        <v>12</v>
      </c>
      <c r="I11" t="s">
        <v>13</v>
      </c>
      <c r="J11" t="s">
        <v>14</v>
      </c>
      <c r="K11" t="s">
        <v>10</v>
      </c>
      <c r="L11" t="s">
        <v>11</v>
      </c>
      <c r="M11" t="s">
        <v>28</v>
      </c>
    </row>
    <row r="12" spans="1:18">
      <c r="C12" t="s">
        <v>36</v>
      </c>
      <c r="G12">
        <v>10</v>
      </c>
      <c r="H12">
        <v>11</v>
      </c>
      <c r="I12">
        <v>12</v>
      </c>
      <c r="J12">
        <v>13</v>
      </c>
      <c r="K12">
        <v>14</v>
      </c>
      <c r="L12">
        <v>15</v>
      </c>
      <c r="M12" s="9" t="s">
        <v>29</v>
      </c>
    </row>
    <row r="13" spans="1:18">
      <c r="B13" t="s">
        <v>9</v>
      </c>
      <c r="D13" t="s">
        <v>32</v>
      </c>
      <c r="E13" t="s">
        <v>33</v>
      </c>
      <c r="M13" s="9"/>
      <c r="Q13" t="s">
        <v>21</v>
      </c>
    </row>
    <row r="14" spans="1:18">
      <c r="A14" t="s">
        <v>34</v>
      </c>
      <c r="C14">
        <v>47</v>
      </c>
      <c r="D14">
        <v>334</v>
      </c>
      <c r="E14" s="8">
        <f>39/334</f>
        <v>0.11676646706586827</v>
      </c>
      <c r="G14" s="2">
        <v>121</v>
      </c>
      <c r="H14" s="3">
        <v>71</v>
      </c>
      <c r="I14" s="4">
        <v>65</v>
      </c>
      <c r="J14" s="5">
        <v>81</v>
      </c>
      <c r="K14" s="5">
        <v>116</v>
      </c>
      <c r="L14">
        <v>128</v>
      </c>
      <c r="M14" s="9">
        <v>106</v>
      </c>
      <c r="Q14" t="s">
        <v>22</v>
      </c>
      <c r="R14" t="s">
        <v>23</v>
      </c>
    </row>
    <row r="15" spans="1:18">
      <c r="A15" t="s">
        <v>6</v>
      </c>
      <c r="C15">
        <v>9</v>
      </c>
      <c r="D15">
        <v>410</v>
      </c>
      <c r="E15" s="8">
        <f>62/410</f>
        <v>0.15121951219512195</v>
      </c>
      <c r="G15" s="2">
        <v>104</v>
      </c>
      <c r="H15" s="3">
        <v>120</v>
      </c>
      <c r="I15" s="4">
        <v>107</v>
      </c>
      <c r="J15" s="6">
        <v>83</v>
      </c>
      <c r="K15" s="5">
        <v>39</v>
      </c>
      <c r="L15">
        <v>112</v>
      </c>
      <c r="M15" s="9">
        <v>162</v>
      </c>
    </row>
    <row r="16" spans="1:18">
      <c r="A16" t="s">
        <v>7</v>
      </c>
      <c r="C16">
        <v>130</v>
      </c>
      <c r="D16">
        <f>314-168</f>
        <v>146</v>
      </c>
      <c r="E16" s="8">
        <f>30/D16</f>
        <v>0.20547945205479451</v>
      </c>
      <c r="G16" s="2">
        <v>46</v>
      </c>
      <c r="H16" s="3">
        <v>29</v>
      </c>
      <c r="I16" s="4">
        <v>40</v>
      </c>
      <c r="J16" s="6">
        <v>35</v>
      </c>
      <c r="K16" s="5">
        <v>168</v>
      </c>
      <c r="L16">
        <v>157</v>
      </c>
      <c r="M16" s="9">
        <v>210</v>
      </c>
    </row>
    <row r="17" spans="1:18">
      <c r="A17" t="s">
        <v>0</v>
      </c>
      <c r="C17">
        <v>53</v>
      </c>
      <c r="D17">
        <f>400-69</f>
        <v>331</v>
      </c>
      <c r="E17" s="8">
        <f>63/D17</f>
        <v>0.19033232628398791</v>
      </c>
      <c r="G17" s="2">
        <v>106</v>
      </c>
      <c r="H17" s="3">
        <v>79</v>
      </c>
      <c r="I17" s="4">
        <v>64</v>
      </c>
      <c r="J17" s="6">
        <v>78</v>
      </c>
      <c r="K17" s="5">
        <v>75</v>
      </c>
      <c r="L17">
        <v>74</v>
      </c>
      <c r="M17" s="9">
        <v>122</v>
      </c>
      <c r="N17" t="s">
        <v>23</v>
      </c>
      <c r="Q17">
        <f>+SUM(G17:K17)</f>
        <v>402</v>
      </c>
      <c r="R17" t="s">
        <v>24</v>
      </c>
    </row>
    <row r="18" spans="1:18">
      <c r="A18" t="s">
        <v>8</v>
      </c>
      <c r="D18">
        <v>178</v>
      </c>
      <c r="E18" s="8">
        <f>30/D18</f>
        <v>0.16853932584269662</v>
      </c>
      <c r="G18" s="2">
        <v>63</v>
      </c>
      <c r="H18" s="3">
        <v>48</v>
      </c>
      <c r="I18" s="4">
        <v>27</v>
      </c>
      <c r="J18" s="6">
        <v>35</v>
      </c>
      <c r="K18" s="5">
        <v>76</v>
      </c>
      <c r="L18">
        <v>44</v>
      </c>
      <c r="M18" s="9">
        <v>28</v>
      </c>
    </row>
    <row r="20" spans="1:18">
      <c r="E20" t="s">
        <v>40</v>
      </c>
      <c r="G20">
        <f>+AVERAGE(G14:G18)</f>
        <v>88</v>
      </c>
      <c r="H20">
        <f>+AVERAGE(H14:H18)</f>
        <v>69.400000000000006</v>
      </c>
      <c r="I20">
        <f t="shared" ref="H20:L20" si="3">+AVERAGE(I14:I18)</f>
        <v>60.6</v>
      </c>
      <c r="J20">
        <f t="shared" si="3"/>
        <v>62.4</v>
      </c>
      <c r="K20">
        <f t="shared" si="3"/>
        <v>94.8</v>
      </c>
      <c r="L20">
        <f t="shared" si="3"/>
        <v>103</v>
      </c>
    </row>
    <row r="21" spans="1:18">
      <c r="A21" t="s">
        <v>37</v>
      </c>
      <c r="C21">
        <v>23</v>
      </c>
      <c r="I21">
        <f>+I20/G20</f>
        <v>0.6886363636363636</v>
      </c>
    </row>
    <row r="22" spans="1:18">
      <c r="A22" t="s">
        <v>38</v>
      </c>
      <c r="C22">
        <v>28</v>
      </c>
    </row>
    <row r="23" spans="1:18">
      <c r="A23" t="s">
        <v>39</v>
      </c>
      <c r="C23">
        <v>71</v>
      </c>
    </row>
    <row r="24" spans="1:18">
      <c r="D24" t="s">
        <v>23</v>
      </c>
      <c r="H24" t="s">
        <v>43</v>
      </c>
      <c r="I24" s="11" t="s">
        <v>42</v>
      </c>
      <c r="J24" s="11"/>
      <c r="K24" t="s">
        <v>44</v>
      </c>
    </row>
    <row r="25" spans="1:18">
      <c r="E25" s="11" t="s">
        <v>41</v>
      </c>
      <c r="G25">
        <v>2010</v>
      </c>
      <c r="H25">
        <f>+G25+1</f>
        <v>2011</v>
      </c>
      <c r="I25">
        <f t="shared" ref="I25:L25" si="4">+H25+1</f>
        <v>2012</v>
      </c>
      <c r="J25">
        <f t="shared" si="4"/>
        <v>2013</v>
      </c>
      <c r="K25">
        <f t="shared" si="4"/>
        <v>2014</v>
      </c>
      <c r="L25">
        <f t="shared" si="4"/>
        <v>2015</v>
      </c>
    </row>
    <row r="26" spans="1:18">
      <c r="E26" t="s">
        <v>7</v>
      </c>
      <c r="G26" s="10">
        <v>46</v>
      </c>
      <c r="H26" s="10">
        <v>29</v>
      </c>
      <c r="I26" s="10">
        <v>40</v>
      </c>
      <c r="J26" s="10">
        <v>35</v>
      </c>
      <c r="K26" s="10">
        <v>168</v>
      </c>
      <c r="L26" s="10">
        <v>157</v>
      </c>
    </row>
    <row r="27" spans="1:18">
      <c r="E27" t="s">
        <v>34</v>
      </c>
      <c r="G27">
        <v>121</v>
      </c>
      <c r="H27">
        <v>71</v>
      </c>
      <c r="I27">
        <v>65</v>
      </c>
      <c r="J27">
        <v>81</v>
      </c>
      <c r="K27">
        <v>116</v>
      </c>
      <c r="L27">
        <v>128</v>
      </c>
    </row>
    <row r="28" spans="1:18">
      <c r="E28" t="s">
        <v>6</v>
      </c>
      <c r="G28" s="10">
        <v>104</v>
      </c>
      <c r="H28" s="10">
        <v>120</v>
      </c>
      <c r="I28" s="10">
        <v>107</v>
      </c>
      <c r="J28" s="10">
        <v>83</v>
      </c>
      <c r="K28" s="10">
        <v>39</v>
      </c>
      <c r="L28" s="10">
        <v>112</v>
      </c>
    </row>
    <row r="29" spans="1:18">
      <c r="E29" t="s">
        <v>0</v>
      </c>
      <c r="G29">
        <v>106</v>
      </c>
      <c r="H29">
        <v>79</v>
      </c>
      <c r="I29">
        <v>64</v>
      </c>
      <c r="J29">
        <v>78</v>
      </c>
      <c r="K29">
        <v>75</v>
      </c>
      <c r="L29">
        <v>74</v>
      </c>
    </row>
    <row r="30" spans="1:18">
      <c r="E30" t="s">
        <v>8</v>
      </c>
      <c r="G30">
        <v>63</v>
      </c>
      <c r="H30">
        <v>48</v>
      </c>
      <c r="I30">
        <v>27</v>
      </c>
      <c r="J30">
        <v>35</v>
      </c>
      <c r="K30">
        <v>76</v>
      </c>
      <c r="L30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jsmerc01</dc:creator>
  <cp:lastModifiedBy>jsmerc01</cp:lastModifiedBy>
  <dcterms:created xsi:type="dcterms:W3CDTF">2016-04-26T01:33:23Z</dcterms:created>
  <dcterms:modified xsi:type="dcterms:W3CDTF">2016-04-30T22:20:22Z</dcterms:modified>
</cp:coreProperties>
</file>